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65" windowWidth="14805" windowHeight="7950" activeTab="4"/>
  </bookViews>
  <sheets>
    <sheet name="1кв" sheetId="23" r:id="rId1"/>
    <sheet name="2кв" sheetId="24" r:id="rId2"/>
    <sheet name="3кв" sheetId="25" r:id="rId3"/>
    <sheet name="4кв" sheetId="26" r:id="rId4"/>
    <sheet name="отчет" sheetId="27" r:id="rId5"/>
  </sheets>
  <definedNames>
    <definedName name="_xlnm.Print_Area" localSheetId="0">'1кв'!$A$1:$E$50</definedName>
    <definedName name="_xlnm.Print_Area" localSheetId="1">'2кв'!$A$1:$E$49</definedName>
    <definedName name="_xlnm.Print_Area" localSheetId="2">'3кв'!$A$1:$E$51</definedName>
    <definedName name="_xlnm.Print_Area" localSheetId="3">'4кв'!$A$1:$E$51</definedName>
    <definedName name="_xlnm.Print_Area" localSheetId="4">отчет!$A$1:$C$40</definedName>
  </definedNames>
  <calcPr calcId="152511"/>
</workbook>
</file>

<file path=xl/calcChain.xml><?xml version="1.0" encoding="utf-8"?>
<calcChain xmlns="http://schemas.openxmlformats.org/spreadsheetml/2006/main">
  <c r="C20" i="27" l="1"/>
  <c r="C19" i="27"/>
  <c r="C17" i="27" s="1"/>
  <c r="C16" i="27"/>
  <c r="C14" i="27"/>
  <c r="C15" i="27"/>
  <c r="C13" i="27"/>
  <c r="C10" i="27"/>
  <c r="C9" i="27"/>
  <c r="C11" i="27" s="1"/>
  <c r="C8" i="27"/>
  <c r="C6" i="27"/>
  <c r="B45" i="26"/>
  <c r="C28" i="27"/>
  <c r="E23" i="26"/>
  <c r="E22" i="26"/>
  <c r="E27" i="26" s="1"/>
  <c r="B50" i="26" s="1"/>
  <c r="C22" i="27" l="1"/>
  <c r="B51" i="26"/>
  <c r="B51" i="25"/>
  <c r="C23" i="27" l="1"/>
  <c r="B49" i="25"/>
  <c r="E25" i="25"/>
  <c r="B45" i="25" l="1"/>
  <c r="E23" i="25"/>
  <c r="E22" i="25"/>
  <c r="E27" i="25" s="1"/>
  <c r="B50" i="25" s="1"/>
  <c r="B44" i="24" l="1"/>
  <c r="B47" i="24"/>
  <c r="E23" i="24"/>
  <c r="E22" i="24"/>
  <c r="E26" i="24" l="1"/>
  <c r="B48" i="24" s="1"/>
  <c r="B49" i="24"/>
  <c r="E27" i="23"/>
  <c r="B48" i="23" l="1"/>
  <c r="E23" i="23"/>
  <c r="E22" i="23"/>
  <c r="B49" i="23" s="1"/>
  <c r="B50" i="23" l="1"/>
</calcChain>
</file>

<file path=xl/sharedStrings.xml><?xml version="1.0" encoding="utf-8"?>
<sst xmlns="http://schemas.openxmlformats.org/spreadsheetml/2006/main" count="261" uniqueCount="100">
  <si>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</si>
  <si>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</si>
  <si>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</si>
  <si>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</si>
  <si>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</si>
  <si>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</si>
  <si>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</si>
  <si>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</si>
  <si>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</si>
  <si>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</si>
  <si>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</si>
  <si>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</si>
  <si>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</si>
  <si>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</si>
  <si>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</si>
  <si>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</si>
  <si>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</si>
  <si>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</si>
  <si>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</si>
  <si>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</si>
  <si>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</si>
  <si>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</si>
  <si>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</si>
  <si>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</si>
  <si>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</si>
  <si>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Пролетарская, д. 104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</si>
  <si>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№4,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48 от 30.05.2015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</si>
  <si>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№50  от   01.06.2015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</si>
  <si>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№104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Пролетарская</t>
    </r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</si>
  <si>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 xml:space="preserve">Шариповой Натальи Александровны </t>
    </r>
  </si>
  <si>
    <t>Стоимость материалов</t>
  </si>
  <si>
    <t>1 квартал</t>
  </si>
  <si>
    <t>руб.</t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</si>
  <si>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Шариповой Н.А.</t>
    </r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</si>
  <si>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</si>
  <si>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</si>
  <si>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</si>
  <si>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</si>
  <si>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t>Общая площадь квартир - 308,7м2</t>
  </si>
  <si>
    <t>Расходы по содержанию и тек. ремонту</t>
  </si>
  <si>
    <t xml:space="preserve">Общехозяйственные расходы </t>
  </si>
  <si>
    <t>Остаток на начало квартала</t>
  </si>
  <si>
    <t xml:space="preserve">определена приложением № 9 к договору </t>
  </si>
  <si>
    <t>Услуги по содержанию многоквартирного дома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</si>
  <si>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</si>
  <si>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</si>
  <si>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интернет Ростелеком</t>
  </si>
  <si>
    <t>Предъявлено населению  20985,42</t>
  </si>
  <si>
    <t>за 1 квартал 2024 года</t>
  </si>
  <si>
    <t>31.03.2024 г.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</si>
  <si>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</si>
  <si>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</si>
  <si>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 xml:space="preserve">           2. Всего за период с "01" 01 2024 г. по "31" 03 2024 г. выполнено работ (оказано услуг) на общую сумму восемнадцать тысяч триста тридцать три рубля 14 копеек.</t>
  </si>
  <si>
    <t>за 2 квартал 2024 года</t>
  </si>
  <si>
    <t>30.06.2024 г.</t>
  </si>
  <si>
    <t>2 квартал</t>
  </si>
  <si>
    <t xml:space="preserve">           2. Всего за период с "01" 04 2024 г. по "30" 06 2024 г. выполнено работ (оказано услуг) на общую сумму восемнадцать тысяч двести девяносто девять рублей 74 копейки.</t>
  </si>
  <si>
    <t>Предъявлено населению  23943,18</t>
  </si>
  <si>
    <t>за 3 квартал 2024 года</t>
  </si>
  <si>
    <t>30.09.2024 г.</t>
  </si>
  <si>
    <t>3 квартал</t>
  </si>
  <si>
    <t xml:space="preserve">Частичная покраска  цоколя </t>
  </si>
  <si>
    <t>август</t>
  </si>
  <si>
    <t>ч/ч</t>
  </si>
  <si>
    <t xml:space="preserve">           2. Всего за период с "01" 07 2024 г. по "30" 09 2024 г. выполнено работ (оказано услуг) на общую сумму двадцать одна тысяча триста двадцать семь рублей 22 копейки.</t>
  </si>
  <si>
    <t>Предъявлено населению  22893,15</t>
  </si>
  <si>
    <t>по доп.финансир.ремонт подьезда 8873,28</t>
  </si>
  <si>
    <t>4 квартал</t>
  </si>
  <si>
    <t>ОТЧЕТ</t>
  </si>
  <si>
    <t>О ВЫПОЛНЕННЫХ РАБОТАХ И ДВИЖЕНИИ  СРЕДСТВ</t>
  </si>
  <si>
    <t>НА ЛИЦЕВОМ СЧЕТЕ  за  период  с 01.01.2024 г. по 31.12.2024 г.</t>
  </si>
  <si>
    <t>Остаток на начало периода</t>
  </si>
  <si>
    <t xml:space="preserve">Доходы: </t>
  </si>
  <si>
    <t>Оплачено в текущем периоде по квитанциям</t>
  </si>
  <si>
    <t>Оплачено за размещение оборудования в МОП интернет Ростелеком</t>
  </si>
  <si>
    <t>Итого доходов:</t>
  </si>
  <si>
    <t>Расходы:</t>
  </si>
  <si>
    <t xml:space="preserve">Услуги по содержанию многоквартирного дома </t>
  </si>
  <si>
    <t>Непредвиденные работы 4 ч/ч</t>
  </si>
  <si>
    <t>работы по договору, всего</t>
  </si>
  <si>
    <t>в том числе:</t>
  </si>
  <si>
    <t xml:space="preserve">   * Корректировка расходов по договору с ОАО "Газпром газораспределения Воронеж" (по статье содержание МКД)</t>
  </si>
  <si>
    <t>Итого расходов</t>
  </si>
  <si>
    <t>Остаток средств на 01.01.2025</t>
  </si>
  <si>
    <t>Справочно:</t>
  </si>
  <si>
    <t>Задолженность населения по оплате на 01.01.2024г.</t>
  </si>
  <si>
    <t>Задолженность населения по оплате на 01.01.2025г.</t>
  </si>
  <si>
    <t>Прирост (+) / уменьшение (-) задолженности за год</t>
  </si>
  <si>
    <t xml:space="preserve">Получил: </t>
  </si>
  <si>
    <t>Отчет за 2024 год.</t>
  </si>
  <si>
    <t>Перечень предлагаемых работ на 2025 год.</t>
  </si>
  <si>
    <t>Предложение по структуре тарифа на 2025 год.</t>
  </si>
  <si>
    <t>_____________________________________________</t>
  </si>
  <si>
    <t>Ремонт подьезда (смета)</t>
  </si>
  <si>
    <t>ноябрь</t>
  </si>
  <si>
    <t xml:space="preserve">           2. Всего за период с "01" 10 2024 г. по "31" 12 2024 г. выполнено работ (оказано услуг) на общую сумму сто восемь тысяч триста девяносто два рубля 37 копеек.</t>
  </si>
  <si>
    <t>по ж.д. ул. Пролетарская, д. 104</t>
  </si>
  <si>
    <t>Оплачено по доп.соглашению за ремонт подьезда</t>
  </si>
  <si>
    <t>Начислено всего 87757,14</t>
  </si>
  <si>
    <t xml:space="preserve">   * Ремонт подьезда (смета)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</si>
</sst>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[$-419]General"/>
    <numFmt numFmtId="165" formatCode="#,##0.00_ ;\-#,##0.00\ "/>
    <numFmt numFmtId="166" formatCode="#,##0.00\ _₽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5" fillId="0" borderId="0"/>
  </cellStyleXfs>
  <cellXfs count="91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0" fontId="12" fillId="0" borderId="0" xfId="0" applyFont="1"/>
    <xf numFmtId="0" fontId="13" fillId="0" borderId="0" xfId="0" applyFont="1"/>
    <xf numFmtId="0" fontId="3" fillId="0" borderId="0" xfId="0" applyFont="1" applyAlignment="1">
      <alignment wrapText="1"/>
    </xf>
    <xf numFmtId="2" fontId="4" fillId="0" borderId="0" xfId="1" applyNumberFormat="1" applyFont="1"/>
    <xf numFmtId="0" fontId="4" fillId="0" borderId="1" xfId="0" applyFont="1" applyBorder="1" applyAlignment="1">
      <alignment wrapText="1"/>
    </xf>
    <xf numFmtId="0" fontId="14" fillId="0" borderId="4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43" fontId="8" fillId="0" borderId="0" xfId="1" applyFont="1"/>
    <xf numFmtId="43" fontId="4" fillId="0" borderId="0" xfId="1" applyFont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5" fontId="4" fillId="2" borderId="5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3" xfId="0" applyFont="1" applyFill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4" fillId="2" borderId="0" xfId="0" applyFont="1" applyFill="1" applyBorder="1" applyAlignment="1">
      <alignment horizontal="left" wrapText="1"/>
    </xf>
    <xf numFmtId="0" fontId="16" fillId="0" borderId="0" xfId="0" applyFont="1" applyAlignment="1">
      <alignment horizontal="center"/>
    </xf>
    <xf numFmtId="0" fontId="16" fillId="0" borderId="0" xfId="0" applyFont="1" applyAlignment="1"/>
    <xf numFmtId="0" fontId="17" fillId="0" borderId="0" xfId="0" applyFont="1"/>
    <xf numFmtId="0" fontId="18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6" fontId="7" fillId="0" borderId="1" xfId="1" applyNumberFormat="1" applyFont="1" applyBorder="1" applyAlignment="1">
      <alignment horizontal="center"/>
    </xf>
    <xf numFmtId="4" fontId="16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3" fillId="2" borderId="1" xfId="1" applyFont="1" applyFill="1" applyBorder="1" applyAlignment="1">
      <alignment horizontal="center" vertical="center" wrapText="1"/>
    </xf>
    <xf numFmtId="165" fontId="3" fillId="0" borderId="0" xfId="1" applyNumberFormat="1" applyFont="1" applyBorder="1"/>
    <xf numFmtId="0" fontId="3" fillId="0" borderId="0" xfId="0" applyFont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43" fontId="17" fillId="0" borderId="0" xfId="0" applyNumberFormat="1" applyFont="1"/>
    <xf numFmtId="49" fontId="3" fillId="0" borderId="5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7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165" fontId="3" fillId="0" borderId="0" xfId="1" applyNumberFormat="1" applyFont="1" applyBorder="1" applyAlignment="1">
      <alignment horizontal="center" wrapText="1"/>
    </xf>
    <xf numFmtId="165" fontId="8" fillId="0" borderId="0" xfId="1" applyNumberFormat="1" applyFont="1"/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view="pageBreakPreview" topLeftCell="A19" zoomScaleSheetLayoutView="100" workbookViewId="0">
      <selection activeCell="A54" sqref="A54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55" t="s">
        <v>11</v>
      </c>
      <c r="B1" s="55"/>
      <c r="C1" s="55"/>
      <c r="D1" s="55"/>
      <c r="E1" s="55"/>
    </row>
    <row r="2" spans="1:5" ht="39.75" customHeight="1" x14ac:dyDescent="0.25">
      <c r="A2" s="56" t="s">
        <v>12</v>
      </c>
      <c r="B2" s="57"/>
      <c r="C2" s="57"/>
      <c r="D2" s="57"/>
      <c r="E2" s="57"/>
    </row>
    <row r="3" spans="1:5" x14ac:dyDescent="0.25">
      <c r="A3" s="58" t="s">
        <v>48</v>
      </c>
      <c r="B3" s="58"/>
      <c r="C3" s="58"/>
      <c r="D3" s="58"/>
      <c r="E3" s="58"/>
    </row>
    <row r="4" spans="1:5" s="1" customFormat="1" ht="15.75" x14ac:dyDescent="0.25">
      <c r="A4" s="21" t="s">
        <v>13</v>
      </c>
      <c r="B4" s="4"/>
      <c r="C4" s="4"/>
      <c r="D4" s="28"/>
      <c r="E4" s="27" t="s">
        <v>49</v>
      </c>
    </row>
    <row r="5" spans="1:5" x14ac:dyDescent="0.25">
      <c r="A5" s="26"/>
      <c r="B5" s="4"/>
      <c r="C5" s="4"/>
      <c r="D5" s="4"/>
      <c r="E5" s="4"/>
    </row>
    <row r="6" spans="1:5" x14ac:dyDescent="0.25">
      <c r="A6" s="47" t="s">
        <v>0</v>
      </c>
      <c r="B6" s="47"/>
      <c r="C6" s="47"/>
      <c r="D6" s="47"/>
      <c r="E6" s="47"/>
    </row>
    <row r="7" spans="1:5" x14ac:dyDescent="0.25">
      <c r="A7" s="59" t="s">
        <v>25</v>
      </c>
      <c r="B7" s="59"/>
      <c r="C7" s="59"/>
      <c r="D7" s="59"/>
      <c r="E7" s="59"/>
    </row>
    <row r="8" spans="1:5" x14ac:dyDescent="0.25">
      <c r="A8" s="51" t="s">
        <v>1</v>
      </c>
      <c r="B8" s="51"/>
      <c r="C8" s="51"/>
      <c r="D8" s="51"/>
      <c r="E8" s="51"/>
    </row>
    <row r="9" spans="1:5" x14ac:dyDescent="0.25">
      <c r="A9" s="47" t="s">
        <v>29</v>
      </c>
      <c r="B9" s="47"/>
      <c r="C9" s="47"/>
      <c r="D9" s="47"/>
      <c r="E9" s="47"/>
    </row>
    <row r="10" spans="1:5" ht="24.6" customHeight="1" x14ac:dyDescent="0.25">
      <c r="A10" s="52" t="s">
        <v>14</v>
      </c>
      <c r="B10" s="53"/>
      <c r="C10" s="53"/>
      <c r="D10" s="53"/>
      <c r="E10" s="53"/>
    </row>
    <row r="11" spans="1:5" ht="33" customHeight="1" x14ac:dyDescent="0.25">
      <c r="A11" s="47" t="s">
        <v>26</v>
      </c>
      <c r="B11" s="47"/>
      <c r="C11" s="47"/>
      <c r="D11" s="47"/>
      <c r="E11" s="47"/>
    </row>
    <row r="12" spans="1:5" x14ac:dyDescent="0.25">
      <c r="A12" s="51" t="s">
        <v>15</v>
      </c>
      <c r="B12" s="54"/>
      <c r="C12" s="54"/>
      <c r="D12" s="54"/>
      <c r="E12" s="54"/>
    </row>
    <row r="13" spans="1:5" ht="18" customHeight="1" x14ac:dyDescent="0.25">
      <c r="A13" s="47" t="s">
        <v>22</v>
      </c>
      <c r="B13" s="47"/>
      <c r="C13" s="47"/>
      <c r="D13" s="47"/>
      <c r="E13" s="47"/>
    </row>
    <row r="14" spans="1:5" ht="11.25" customHeight="1" x14ac:dyDescent="0.25">
      <c r="A14" s="51" t="s">
        <v>2</v>
      </c>
      <c r="B14" s="54"/>
      <c r="C14" s="54"/>
      <c r="D14" s="54"/>
      <c r="E14" s="54"/>
    </row>
    <row r="15" spans="1:5" x14ac:dyDescent="0.25">
      <c r="A15" s="47" t="s">
        <v>44</v>
      </c>
      <c r="B15" s="47"/>
      <c r="C15" s="47"/>
      <c r="D15" s="47"/>
      <c r="E15" s="47"/>
    </row>
    <row r="16" spans="1:5" ht="10.5" customHeight="1" x14ac:dyDescent="0.25">
      <c r="A16" s="51" t="s">
        <v>16</v>
      </c>
      <c r="B16" s="54"/>
      <c r="C16" s="54"/>
      <c r="D16" s="54"/>
      <c r="E16" s="54"/>
    </row>
    <row r="17" spans="1:7" ht="30.75" customHeight="1" x14ac:dyDescent="0.25">
      <c r="A17" s="47" t="s">
        <v>17</v>
      </c>
      <c r="B17" s="47"/>
      <c r="C17" s="47"/>
      <c r="D17" s="47"/>
      <c r="E17" s="47"/>
    </row>
    <row r="18" spans="1:7" ht="63.75" customHeight="1" x14ac:dyDescent="0.25">
      <c r="A18" s="47" t="s">
        <v>27</v>
      </c>
      <c r="B18" s="47"/>
      <c r="C18" s="47"/>
      <c r="D18" s="47"/>
      <c r="E18" s="47"/>
    </row>
    <row r="19" spans="1:7" ht="33.75" customHeight="1" x14ac:dyDescent="0.25">
      <c r="A19" s="45" t="s">
        <v>28</v>
      </c>
      <c r="B19" s="45"/>
      <c r="C19" s="45"/>
      <c r="D19" s="45"/>
      <c r="E19" s="45"/>
    </row>
    <row r="20" spans="1:7" x14ac:dyDescent="0.25">
      <c r="A20" s="45"/>
      <c r="B20" s="45"/>
      <c r="C20" s="45"/>
      <c r="D20" s="45"/>
      <c r="E20" s="45"/>
      <c r="F20" s="2">
        <v>308.7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9" t="s">
        <v>43</v>
      </c>
      <c r="B22" s="9" t="s">
        <v>42</v>
      </c>
      <c r="C22" s="3" t="s">
        <v>4</v>
      </c>
      <c r="D22" s="3">
        <v>15.4</v>
      </c>
      <c r="E22" s="8">
        <f>D22*F20*G20</f>
        <v>14261.939999999999</v>
      </c>
    </row>
    <row r="23" spans="1:7" ht="15.6" customHeight="1" x14ac:dyDescent="0.25">
      <c r="A23" s="7" t="s">
        <v>40</v>
      </c>
      <c r="B23" s="9" t="s">
        <v>23</v>
      </c>
      <c r="C23" s="3" t="s">
        <v>4</v>
      </c>
      <c r="D23" s="3">
        <v>4.3600000000000003</v>
      </c>
      <c r="E23" s="8">
        <f>D23*F20*G20</f>
        <v>4037.7960000000003</v>
      </c>
    </row>
    <row r="24" spans="1:7" x14ac:dyDescent="0.25">
      <c r="A24" s="7" t="s">
        <v>30</v>
      </c>
      <c r="B24" s="9" t="s">
        <v>31</v>
      </c>
      <c r="C24" s="3" t="s">
        <v>32</v>
      </c>
      <c r="D24" s="3"/>
      <c r="E24" s="8">
        <v>0</v>
      </c>
    </row>
    <row r="25" spans="1:7" s="36" customFormat="1" ht="60" x14ac:dyDescent="0.25">
      <c r="A25" s="32" t="s">
        <v>50</v>
      </c>
      <c r="B25" s="33" t="s">
        <v>51</v>
      </c>
      <c r="C25" s="34" t="s">
        <v>32</v>
      </c>
      <c r="D25" s="34"/>
      <c r="E25" s="35">
        <v>33.4</v>
      </c>
    </row>
    <row r="26" spans="1:7" x14ac:dyDescent="0.25">
      <c r="A26" s="20"/>
      <c r="B26" s="9"/>
      <c r="C26" s="3"/>
      <c r="D26" s="3"/>
      <c r="E26" s="8"/>
    </row>
    <row r="27" spans="1:7" s="14" customFormat="1" ht="14.25" x14ac:dyDescent="0.2">
      <c r="A27" s="10" t="s">
        <v>24</v>
      </c>
      <c r="B27" s="11"/>
      <c r="C27" s="12"/>
      <c r="D27" s="12"/>
      <c r="E27" s="13">
        <f>SUM(E22:E26)</f>
        <v>18333.135999999999</v>
      </c>
    </row>
    <row r="29" spans="1:7" ht="29.25" customHeight="1" x14ac:dyDescent="0.25">
      <c r="A29" s="46" t="s">
        <v>52</v>
      </c>
      <c r="B29" s="46"/>
      <c r="C29" s="46"/>
      <c r="D29" s="46"/>
      <c r="E29" s="46"/>
    </row>
    <row r="30" spans="1:7" ht="32.25" customHeight="1" x14ac:dyDescent="0.25">
      <c r="A30" s="47" t="s">
        <v>21</v>
      </c>
      <c r="B30" s="47"/>
      <c r="C30" s="47"/>
      <c r="D30" s="47"/>
      <c r="E30" s="47"/>
    </row>
    <row r="31" spans="1:7" x14ac:dyDescent="0.25">
      <c r="A31" s="47" t="s">
        <v>20</v>
      </c>
      <c r="B31" s="47"/>
      <c r="C31" s="47"/>
      <c r="D31" s="47"/>
      <c r="E31" s="47"/>
    </row>
    <row r="32" spans="1:7" ht="30" customHeight="1" x14ac:dyDescent="0.25">
      <c r="A32" s="47" t="s">
        <v>34</v>
      </c>
      <c r="B32" s="47"/>
      <c r="C32" s="47"/>
      <c r="D32" s="47"/>
      <c r="E32" s="47"/>
    </row>
    <row r="33" spans="1:5" x14ac:dyDescent="0.25">
      <c r="A33" s="47" t="s">
        <v>18</v>
      </c>
      <c r="B33" s="47"/>
      <c r="C33" s="47"/>
      <c r="D33" s="47"/>
      <c r="E33" s="47"/>
    </row>
    <row r="34" spans="1:5" x14ac:dyDescent="0.25">
      <c r="A34" s="48" t="s">
        <v>5</v>
      </c>
      <c r="B34" s="48"/>
      <c r="C34" s="48"/>
      <c r="D34" s="48"/>
      <c r="E34" s="48"/>
    </row>
    <row r="35" spans="1:5" x14ac:dyDescent="0.25">
      <c r="A35" s="47" t="s">
        <v>18</v>
      </c>
      <c r="B35" s="47"/>
      <c r="C35" s="47"/>
      <c r="D35" s="47"/>
      <c r="E35" s="47"/>
    </row>
    <row r="36" spans="1:5" x14ac:dyDescent="0.25">
      <c r="A36" s="49" t="s">
        <v>45</v>
      </c>
      <c r="B36" s="49"/>
      <c r="C36" s="49"/>
      <c r="D36" s="49"/>
      <c r="E36" s="5"/>
    </row>
    <row r="37" spans="1:5" x14ac:dyDescent="0.25">
      <c r="B37" s="44" t="s">
        <v>19</v>
      </c>
      <c r="C37" s="44"/>
      <c r="D37" s="44"/>
      <c r="E37" s="6" t="s">
        <v>6</v>
      </c>
    </row>
    <row r="38" spans="1:5" x14ac:dyDescent="0.25">
      <c r="A38" s="25"/>
      <c r="B38" s="25"/>
      <c r="C38" s="25"/>
      <c r="D38" s="25"/>
      <c r="E38" s="25"/>
    </row>
    <row r="39" spans="1:5" x14ac:dyDescent="0.25">
      <c r="A39" s="50" t="s">
        <v>33</v>
      </c>
      <c r="B39" s="50"/>
      <c r="C39" s="50"/>
      <c r="D39" s="50"/>
      <c r="E39" s="5"/>
    </row>
    <row r="40" spans="1:5" x14ac:dyDescent="0.25">
      <c r="B40" s="44" t="s">
        <v>19</v>
      </c>
      <c r="C40" s="44"/>
      <c r="D40" s="44"/>
      <c r="E40" s="6" t="s">
        <v>6</v>
      </c>
    </row>
    <row r="43" spans="1:5" x14ac:dyDescent="0.25">
      <c r="A43" s="16" t="s">
        <v>38</v>
      </c>
    </row>
    <row r="44" spans="1:5" x14ac:dyDescent="0.25">
      <c r="A44" s="14" t="s">
        <v>35</v>
      </c>
    </row>
    <row r="45" spans="1:5" x14ac:dyDescent="0.25">
      <c r="A45" s="2" t="s">
        <v>41</v>
      </c>
      <c r="B45" s="22">
        <v>26993.31</v>
      </c>
    </row>
    <row r="46" spans="1:5" ht="31.5" x14ac:dyDescent="0.25">
      <c r="A46" s="17" t="s">
        <v>47</v>
      </c>
      <c r="B46" s="18"/>
    </row>
    <row r="47" spans="1:5" x14ac:dyDescent="0.25">
      <c r="A47" s="2" t="s">
        <v>36</v>
      </c>
      <c r="B47" s="23">
        <v>19199.810000000001</v>
      </c>
    </row>
    <row r="48" spans="1:5" x14ac:dyDescent="0.25">
      <c r="A48" s="2" t="s">
        <v>46</v>
      </c>
      <c r="B48" s="23">
        <f>150*3</f>
        <v>450</v>
      </c>
    </row>
    <row r="49" spans="1:2" ht="30" x14ac:dyDescent="0.25">
      <c r="A49" s="24" t="s">
        <v>39</v>
      </c>
      <c r="B49" s="23">
        <f>E27</f>
        <v>18333.135999999999</v>
      </c>
    </row>
    <row r="50" spans="1:2" x14ac:dyDescent="0.25">
      <c r="A50" s="15" t="s">
        <v>37</v>
      </c>
      <c r="B50" s="22">
        <f>B45+B47+B48-B49</f>
        <v>28309.984000000004</v>
      </c>
    </row>
    <row r="53" spans="1:2" x14ac:dyDescent="0.25">
      <c r="B53" s="2">
        <v>26993.31</v>
      </c>
    </row>
  </sheetData>
  <mergeCells count="29">
    <mergeCell ref="A1:E1"/>
    <mergeCell ref="A2:E2"/>
    <mergeCell ref="A3:E3"/>
    <mergeCell ref="A6:E6"/>
    <mergeCell ref="A7:E7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D36"/>
    <mergeCell ref="B37:D37"/>
    <mergeCell ref="A39:D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view="pageBreakPreview" topLeftCell="A19" zoomScaleSheetLayoutView="100" workbookViewId="0">
      <selection activeCell="B52" sqref="B52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55" t="s">
        <v>11</v>
      </c>
      <c r="B1" s="55"/>
      <c r="C1" s="55"/>
      <c r="D1" s="55"/>
      <c r="E1" s="55"/>
    </row>
    <row r="2" spans="1:5" ht="39.75" customHeight="1" x14ac:dyDescent="0.25">
      <c r="A2" s="56" t="s">
        <v>12</v>
      </c>
      <c r="B2" s="57"/>
      <c r="C2" s="57"/>
      <c r="D2" s="57"/>
      <c r="E2" s="57"/>
    </row>
    <row r="3" spans="1:5" x14ac:dyDescent="0.25">
      <c r="A3" s="58" t="s">
        <v>53</v>
      </c>
      <c r="B3" s="58"/>
      <c r="C3" s="58"/>
      <c r="D3" s="58"/>
      <c r="E3" s="58"/>
    </row>
    <row r="4" spans="1:5" s="1" customFormat="1" ht="15.75" x14ac:dyDescent="0.25">
      <c r="A4" s="21" t="s">
        <v>13</v>
      </c>
      <c r="B4" s="4"/>
      <c r="C4" s="4"/>
      <c r="D4" s="28"/>
      <c r="E4" s="27" t="s">
        <v>54</v>
      </c>
    </row>
    <row r="5" spans="1:5" x14ac:dyDescent="0.25">
      <c r="A5" s="31"/>
      <c r="B5" s="4"/>
      <c r="C5" s="4"/>
      <c r="D5" s="4"/>
      <c r="E5" s="4"/>
    </row>
    <row r="6" spans="1:5" x14ac:dyDescent="0.25">
      <c r="A6" s="47" t="s">
        <v>0</v>
      </c>
      <c r="B6" s="47"/>
      <c r="C6" s="47"/>
      <c r="D6" s="47"/>
      <c r="E6" s="47"/>
    </row>
    <row r="7" spans="1:5" x14ac:dyDescent="0.25">
      <c r="A7" s="59" t="s">
        <v>25</v>
      </c>
      <c r="B7" s="59"/>
      <c r="C7" s="59"/>
      <c r="D7" s="59"/>
      <c r="E7" s="59"/>
    </row>
    <row r="8" spans="1:5" x14ac:dyDescent="0.25">
      <c r="A8" s="51" t="s">
        <v>1</v>
      </c>
      <c r="B8" s="51"/>
      <c r="C8" s="51"/>
      <c r="D8" s="51"/>
      <c r="E8" s="51"/>
    </row>
    <row r="9" spans="1:5" x14ac:dyDescent="0.25">
      <c r="A9" s="47" t="s">
        <v>29</v>
      </c>
      <c r="B9" s="47"/>
      <c r="C9" s="47"/>
      <c r="D9" s="47"/>
      <c r="E9" s="47"/>
    </row>
    <row r="10" spans="1:5" ht="24.6" customHeight="1" x14ac:dyDescent="0.25">
      <c r="A10" s="52" t="s">
        <v>14</v>
      </c>
      <c r="B10" s="53"/>
      <c r="C10" s="53"/>
      <c r="D10" s="53"/>
      <c r="E10" s="53"/>
    </row>
    <row r="11" spans="1:5" ht="33" customHeight="1" x14ac:dyDescent="0.25">
      <c r="A11" s="47" t="s">
        <v>26</v>
      </c>
      <c r="B11" s="47"/>
      <c r="C11" s="47"/>
      <c r="D11" s="47"/>
      <c r="E11" s="47"/>
    </row>
    <row r="12" spans="1:5" x14ac:dyDescent="0.25">
      <c r="A12" s="51" t="s">
        <v>15</v>
      </c>
      <c r="B12" s="54"/>
      <c r="C12" s="54"/>
      <c r="D12" s="54"/>
      <c r="E12" s="54"/>
    </row>
    <row r="13" spans="1:5" ht="18" customHeight="1" x14ac:dyDescent="0.25">
      <c r="A13" s="47" t="s">
        <v>22</v>
      </c>
      <c r="B13" s="47"/>
      <c r="C13" s="47"/>
      <c r="D13" s="47"/>
      <c r="E13" s="47"/>
    </row>
    <row r="14" spans="1:5" ht="11.25" customHeight="1" x14ac:dyDescent="0.25">
      <c r="A14" s="51" t="s">
        <v>2</v>
      </c>
      <c r="B14" s="54"/>
      <c r="C14" s="54"/>
      <c r="D14" s="54"/>
      <c r="E14" s="54"/>
    </row>
    <row r="15" spans="1:5" x14ac:dyDescent="0.25">
      <c r="A15" s="47" t="s">
        <v>44</v>
      </c>
      <c r="B15" s="47"/>
      <c r="C15" s="47"/>
      <c r="D15" s="47"/>
      <c r="E15" s="47"/>
    </row>
    <row r="16" spans="1:5" ht="10.5" customHeight="1" x14ac:dyDescent="0.25">
      <c r="A16" s="51" t="s">
        <v>16</v>
      </c>
      <c r="B16" s="54"/>
      <c r="C16" s="54"/>
      <c r="D16" s="54"/>
      <c r="E16" s="54"/>
    </row>
    <row r="17" spans="1:7" ht="30.75" customHeight="1" x14ac:dyDescent="0.25">
      <c r="A17" s="47" t="s">
        <v>17</v>
      </c>
      <c r="B17" s="47"/>
      <c r="C17" s="47"/>
      <c r="D17" s="47"/>
      <c r="E17" s="47"/>
    </row>
    <row r="18" spans="1:7" ht="63.75" customHeight="1" x14ac:dyDescent="0.25">
      <c r="A18" s="47" t="s">
        <v>27</v>
      </c>
      <c r="B18" s="47"/>
      <c r="C18" s="47"/>
      <c r="D18" s="47"/>
      <c r="E18" s="47"/>
    </row>
    <row r="19" spans="1:7" ht="33.75" customHeight="1" x14ac:dyDescent="0.25">
      <c r="A19" s="45" t="s">
        <v>28</v>
      </c>
      <c r="B19" s="45"/>
      <c r="C19" s="45"/>
      <c r="D19" s="45"/>
      <c r="E19" s="45"/>
    </row>
    <row r="20" spans="1:7" x14ac:dyDescent="0.25">
      <c r="A20" s="45"/>
      <c r="B20" s="45"/>
      <c r="C20" s="45"/>
      <c r="D20" s="45"/>
      <c r="E20" s="45"/>
      <c r="F20" s="2">
        <v>308.7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9" t="s">
        <v>43</v>
      </c>
      <c r="B22" s="9" t="s">
        <v>42</v>
      </c>
      <c r="C22" s="3" t="s">
        <v>4</v>
      </c>
      <c r="D22" s="3">
        <v>15.4</v>
      </c>
      <c r="E22" s="8">
        <f>D22*F20*G20</f>
        <v>14261.939999999999</v>
      </c>
    </row>
    <row r="23" spans="1:7" ht="15.6" customHeight="1" x14ac:dyDescent="0.25">
      <c r="A23" s="7" t="s">
        <v>40</v>
      </c>
      <c r="B23" s="9" t="s">
        <v>23</v>
      </c>
      <c r="C23" s="3" t="s">
        <v>4</v>
      </c>
      <c r="D23" s="3">
        <v>4.3600000000000003</v>
      </c>
      <c r="E23" s="8">
        <f>D23*F20*G20</f>
        <v>4037.7960000000003</v>
      </c>
    </row>
    <row r="24" spans="1:7" x14ac:dyDescent="0.25">
      <c r="A24" s="7" t="s">
        <v>30</v>
      </c>
      <c r="B24" s="9" t="s">
        <v>55</v>
      </c>
      <c r="C24" s="3" t="s">
        <v>32</v>
      </c>
      <c r="D24" s="3"/>
      <c r="E24" s="8">
        <v>0</v>
      </c>
    </row>
    <row r="25" spans="1:7" x14ac:dyDescent="0.25">
      <c r="A25" s="20"/>
      <c r="B25" s="9"/>
      <c r="C25" s="3"/>
      <c r="D25" s="3"/>
      <c r="E25" s="8"/>
    </row>
    <row r="26" spans="1:7" s="14" customFormat="1" ht="14.25" x14ac:dyDescent="0.2">
      <c r="A26" s="10" t="s">
        <v>24</v>
      </c>
      <c r="B26" s="11"/>
      <c r="C26" s="12"/>
      <c r="D26" s="12"/>
      <c r="E26" s="13">
        <f>SUM(E22:E25)</f>
        <v>18299.735999999997</v>
      </c>
    </row>
    <row r="28" spans="1:7" ht="29.25" customHeight="1" x14ac:dyDescent="0.25">
      <c r="A28" s="46" t="s">
        <v>56</v>
      </c>
      <c r="B28" s="46"/>
      <c r="C28" s="46"/>
      <c r="D28" s="46"/>
      <c r="E28" s="46"/>
    </row>
    <row r="29" spans="1:7" ht="32.25" customHeight="1" x14ac:dyDescent="0.25">
      <c r="A29" s="47" t="s">
        <v>21</v>
      </c>
      <c r="B29" s="47"/>
      <c r="C29" s="47"/>
      <c r="D29" s="47"/>
      <c r="E29" s="47"/>
    </row>
    <row r="30" spans="1:7" x14ac:dyDescent="0.25">
      <c r="A30" s="47" t="s">
        <v>20</v>
      </c>
      <c r="B30" s="47"/>
      <c r="C30" s="47"/>
      <c r="D30" s="47"/>
      <c r="E30" s="47"/>
    </row>
    <row r="31" spans="1:7" ht="30" customHeight="1" x14ac:dyDescent="0.25">
      <c r="A31" s="47" t="s">
        <v>34</v>
      </c>
      <c r="B31" s="47"/>
      <c r="C31" s="47"/>
      <c r="D31" s="47"/>
      <c r="E31" s="47"/>
    </row>
    <row r="32" spans="1:7" x14ac:dyDescent="0.25">
      <c r="A32" s="47" t="s">
        <v>18</v>
      </c>
      <c r="B32" s="47"/>
      <c r="C32" s="47"/>
      <c r="D32" s="47"/>
      <c r="E32" s="47"/>
    </row>
    <row r="33" spans="1:5" x14ac:dyDescent="0.25">
      <c r="A33" s="48" t="s">
        <v>5</v>
      </c>
      <c r="B33" s="48"/>
      <c r="C33" s="48"/>
      <c r="D33" s="48"/>
      <c r="E33" s="48"/>
    </row>
    <row r="34" spans="1:5" x14ac:dyDescent="0.25">
      <c r="A34" s="47" t="s">
        <v>18</v>
      </c>
      <c r="B34" s="47"/>
      <c r="C34" s="47"/>
      <c r="D34" s="47"/>
      <c r="E34" s="47"/>
    </row>
    <row r="35" spans="1:5" x14ac:dyDescent="0.25">
      <c r="A35" s="49" t="s">
        <v>45</v>
      </c>
      <c r="B35" s="49"/>
      <c r="C35" s="49"/>
      <c r="D35" s="49"/>
      <c r="E35" s="5"/>
    </row>
    <row r="36" spans="1:5" x14ac:dyDescent="0.25">
      <c r="B36" s="44" t="s">
        <v>19</v>
      </c>
      <c r="C36" s="44"/>
      <c r="D36" s="44"/>
      <c r="E36" s="6" t="s">
        <v>6</v>
      </c>
    </row>
    <row r="37" spans="1:5" x14ac:dyDescent="0.25">
      <c r="A37" s="30"/>
      <c r="B37" s="30"/>
      <c r="C37" s="30"/>
      <c r="D37" s="30"/>
      <c r="E37" s="30"/>
    </row>
    <row r="38" spans="1:5" x14ac:dyDescent="0.25">
      <c r="A38" s="50" t="s">
        <v>33</v>
      </c>
      <c r="B38" s="50"/>
      <c r="C38" s="50"/>
      <c r="D38" s="50"/>
      <c r="E38" s="5"/>
    </row>
    <row r="39" spans="1:5" x14ac:dyDescent="0.25">
      <c r="B39" s="44" t="s">
        <v>19</v>
      </c>
      <c r="C39" s="44"/>
      <c r="D39" s="44"/>
      <c r="E39" s="6" t="s">
        <v>6</v>
      </c>
    </row>
    <row r="42" spans="1:5" x14ac:dyDescent="0.25">
      <c r="A42" s="16" t="s">
        <v>38</v>
      </c>
    </row>
    <row r="43" spans="1:5" x14ac:dyDescent="0.25">
      <c r="A43" s="14" t="s">
        <v>35</v>
      </c>
    </row>
    <row r="44" spans="1:5" x14ac:dyDescent="0.25">
      <c r="A44" s="2" t="s">
        <v>41</v>
      </c>
      <c r="B44" s="22">
        <f>'1кв'!B50</f>
        <v>28309.984000000004</v>
      </c>
    </row>
    <row r="45" spans="1:5" ht="31.5" x14ac:dyDescent="0.25">
      <c r="A45" s="17" t="s">
        <v>57</v>
      </c>
      <c r="B45" s="18"/>
    </row>
    <row r="46" spans="1:5" x14ac:dyDescent="0.25">
      <c r="A46" s="2" t="s">
        <v>36</v>
      </c>
      <c r="B46" s="23">
        <v>22066.98</v>
      </c>
    </row>
    <row r="47" spans="1:5" x14ac:dyDescent="0.25">
      <c r="A47" s="2" t="s">
        <v>46</v>
      </c>
      <c r="B47" s="23">
        <f>150*3</f>
        <v>450</v>
      </c>
    </row>
    <row r="48" spans="1:5" ht="30" x14ac:dyDescent="0.25">
      <c r="A48" s="29" t="s">
        <v>39</v>
      </c>
      <c r="B48" s="23">
        <f>E26</f>
        <v>18299.735999999997</v>
      </c>
    </row>
    <row r="49" spans="1:2" x14ac:dyDescent="0.25">
      <c r="A49" s="15" t="s">
        <v>37</v>
      </c>
      <c r="B49" s="22">
        <f>B44+B46+B47-B48</f>
        <v>32527.22800000001</v>
      </c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33:E33"/>
    <mergeCell ref="A15:E15"/>
    <mergeCell ref="A16:E16"/>
    <mergeCell ref="A17:E17"/>
    <mergeCell ref="A18:E18"/>
    <mergeCell ref="A19:E19"/>
    <mergeCell ref="A20:E20"/>
    <mergeCell ref="A28:E28"/>
    <mergeCell ref="A29:E29"/>
    <mergeCell ref="A30:E30"/>
    <mergeCell ref="A31:E31"/>
    <mergeCell ref="A32:E32"/>
    <mergeCell ref="A34:E34"/>
    <mergeCell ref="A35:D35"/>
    <mergeCell ref="B36:D36"/>
    <mergeCell ref="A38:D38"/>
    <mergeCell ref="B39:D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view="pageBreakPreview" topLeftCell="A19" zoomScaleSheetLayoutView="100" workbookViewId="0">
      <selection activeCell="B52" sqref="B52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55" t="s">
        <v>11</v>
      </c>
      <c r="B1" s="55"/>
      <c r="C1" s="55"/>
      <c r="D1" s="55"/>
      <c r="E1" s="55"/>
    </row>
    <row r="2" spans="1:5" ht="39.75" customHeight="1" x14ac:dyDescent="0.25">
      <c r="A2" s="56" t="s">
        <v>12</v>
      </c>
      <c r="B2" s="57"/>
      <c r="C2" s="57"/>
      <c r="D2" s="57"/>
      <c r="E2" s="57"/>
    </row>
    <row r="3" spans="1:5" x14ac:dyDescent="0.25">
      <c r="A3" s="58" t="s">
        <v>58</v>
      </c>
      <c r="B3" s="58"/>
      <c r="C3" s="58"/>
      <c r="D3" s="58"/>
      <c r="E3" s="58"/>
    </row>
    <row r="4" spans="1:5" s="1" customFormat="1" ht="15.75" x14ac:dyDescent="0.25">
      <c r="A4" s="21" t="s">
        <v>13</v>
      </c>
      <c r="B4" s="4"/>
      <c r="C4" s="4"/>
      <c r="D4" s="28"/>
      <c r="E4" s="27" t="s">
        <v>59</v>
      </c>
    </row>
    <row r="5" spans="1:5" x14ac:dyDescent="0.25">
      <c r="A5" s="39"/>
      <c r="B5" s="4"/>
      <c r="C5" s="4"/>
      <c r="D5" s="4"/>
      <c r="E5" s="4"/>
    </row>
    <row r="6" spans="1:5" x14ac:dyDescent="0.25">
      <c r="A6" s="47" t="s">
        <v>0</v>
      </c>
      <c r="B6" s="47"/>
      <c r="C6" s="47"/>
      <c r="D6" s="47"/>
      <c r="E6" s="47"/>
    </row>
    <row r="7" spans="1:5" x14ac:dyDescent="0.25">
      <c r="A7" s="59" t="s">
        <v>25</v>
      </c>
      <c r="B7" s="59"/>
      <c r="C7" s="59"/>
      <c r="D7" s="59"/>
      <c r="E7" s="59"/>
    </row>
    <row r="8" spans="1:5" x14ac:dyDescent="0.25">
      <c r="A8" s="51" t="s">
        <v>1</v>
      </c>
      <c r="B8" s="51"/>
      <c r="C8" s="51"/>
      <c r="D8" s="51"/>
      <c r="E8" s="51"/>
    </row>
    <row r="9" spans="1:5" x14ac:dyDescent="0.25">
      <c r="A9" s="47" t="s">
        <v>29</v>
      </c>
      <c r="B9" s="47"/>
      <c r="C9" s="47"/>
      <c r="D9" s="47"/>
      <c r="E9" s="47"/>
    </row>
    <row r="10" spans="1:5" ht="24.6" customHeight="1" x14ac:dyDescent="0.25">
      <c r="A10" s="52" t="s">
        <v>14</v>
      </c>
      <c r="B10" s="53"/>
      <c r="C10" s="53"/>
      <c r="D10" s="53"/>
      <c r="E10" s="53"/>
    </row>
    <row r="11" spans="1:5" ht="33" customHeight="1" x14ac:dyDescent="0.25">
      <c r="A11" s="47" t="s">
        <v>26</v>
      </c>
      <c r="B11" s="47"/>
      <c r="C11" s="47"/>
      <c r="D11" s="47"/>
      <c r="E11" s="47"/>
    </row>
    <row r="12" spans="1:5" x14ac:dyDescent="0.25">
      <c r="A12" s="51" t="s">
        <v>15</v>
      </c>
      <c r="B12" s="54"/>
      <c r="C12" s="54"/>
      <c r="D12" s="54"/>
      <c r="E12" s="54"/>
    </row>
    <row r="13" spans="1:5" ht="18" customHeight="1" x14ac:dyDescent="0.25">
      <c r="A13" s="47" t="s">
        <v>22</v>
      </c>
      <c r="B13" s="47"/>
      <c r="C13" s="47"/>
      <c r="D13" s="47"/>
      <c r="E13" s="47"/>
    </row>
    <row r="14" spans="1:5" ht="11.25" customHeight="1" x14ac:dyDescent="0.25">
      <c r="A14" s="51" t="s">
        <v>2</v>
      </c>
      <c r="B14" s="54"/>
      <c r="C14" s="54"/>
      <c r="D14" s="54"/>
      <c r="E14" s="54"/>
    </row>
    <row r="15" spans="1:5" x14ac:dyDescent="0.25">
      <c r="A15" s="47" t="s">
        <v>44</v>
      </c>
      <c r="B15" s="47"/>
      <c r="C15" s="47"/>
      <c r="D15" s="47"/>
      <c r="E15" s="47"/>
    </row>
    <row r="16" spans="1:5" ht="10.5" customHeight="1" x14ac:dyDescent="0.25">
      <c r="A16" s="51" t="s">
        <v>16</v>
      </c>
      <c r="B16" s="54"/>
      <c r="C16" s="54"/>
      <c r="D16" s="54"/>
      <c r="E16" s="54"/>
    </row>
    <row r="17" spans="1:7" ht="30.75" customHeight="1" x14ac:dyDescent="0.25">
      <c r="A17" s="47" t="s">
        <v>17</v>
      </c>
      <c r="B17" s="47"/>
      <c r="C17" s="47"/>
      <c r="D17" s="47"/>
      <c r="E17" s="47"/>
    </row>
    <row r="18" spans="1:7" ht="63.75" customHeight="1" x14ac:dyDescent="0.25">
      <c r="A18" s="47" t="s">
        <v>27</v>
      </c>
      <c r="B18" s="47"/>
      <c r="C18" s="47"/>
      <c r="D18" s="47"/>
      <c r="E18" s="47"/>
    </row>
    <row r="19" spans="1:7" ht="33.75" customHeight="1" x14ac:dyDescent="0.25">
      <c r="A19" s="45" t="s">
        <v>28</v>
      </c>
      <c r="B19" s="45"/>
      <c r="C19" s="45"/>
      <c r="D19" s="45"/>
      <c r="E19" s="45"/>
    </row>
    <row r="20" spans="1:7" x14ac:dyDescent="0.25">
      <c r="A20" s="45"/>
      <c r="B20" s="45"/>
      <c r="C20" s="45"/>
      <c r="D20" s="45"/>
      <c r="E20" s="45"/>
      <c r="F20" s="2">
        <v>308.7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9" t="s">
        <v>43</v>
      </c>
      <c r="B22" s="9" t="s">
        <v>42</v>
      </c>
      <c r="C22" s="3" t="s">
        <v>4</v>
      </c>
      <c r="D22" s="3">
        <v>16.920000000000002</v>
      </c>
      <c r="E22" s="8">
        <f>D22*F20*G20</f>
        <v>15669.612000000001</v>
      </c>
    </row>
    <row r="23" spans="1:7" ht="15.6" customHeight="1" x14ac:dyDescent="0.25">
      <c r="A23" s="7" t="s">
        <v>40</v>
      </c>
      <c r="B23" s="9" t="s">
        <v>23</v>
      </c>
      <c r="C23" s="3" t="s">
        <v>4</v>
      </c>
      <c r="D23" s="3">
        <v>4.68</v>
      </c>
      <c r="E23" s="8">
        <f>D23*F20*G20</f>
        <v>4334.1479999999992</v>
      </c>
    </row>
    <row r="24" spans="1:7" x14ac:dyDescent="0.25">
      <c r="A24" s="7" t="s">
        <v>30</v>
      </c>
      <c r="B24" s="9" t="s">
        <v>60</v>
      </c>
      <c r="C24" s="3" t="s">
        <v>32</v>
      </c>
      <c r="D24" s="3"/>
      <c r="E24" s="8">
        <v>178.5</v>
      </c>
    </row>
    <row r="25" spans="1:7" x14ac:dyDescent="0.25">
      <c r="A25" s="20" t="s">
        <v>61</v>
      </c>
      <c r="B25" s="9" t="s">
        <v>62</v>
      </c>
      <c r="C25" s="3" t="s">
        <v>63</v>
      </c>
      <c r="D25" s="3">
        <v>4</v>
      </c>
      <c r="E25" s="8">
        <f>D25*286.24</f>
        <v>1144.96</v>
      </c>
    </row>
    <row r="26" spans="1:7" x14ac:dyDescent="0.25">
      <c r="A26" s="20"/>
      <c r="B26" s="9"/>
      <c r="C26" s="3"/>
      <c r="D26" s="3"/>
      <c r="E26" s="8"/>
    </row>
    <row r="27" spans="1:7" s="14" customFormat="1" ht="14.25" x14ac:dyDescent="0.2">
      <c r="A27" s="10" t="s">
        <v>24</v>
      </c>
      <c r="B27" s="11"/>
      <c r="C27" s="12"/>
      <c r="D27" s="12"/>
      <c r="E27" s="13">
        <f>SUM(E22:E26)</f>
        <v>21327.22</v>
      </c>
    </row>
    <row r="29" spans="1:7" ht="29.25" customHeight="1" x14ac:dyDescent="0.25">
      <c r="A29" s="60" t="s">
        <v>64</v>
      </c>
      <c r="B29" s="60"/>
      <c r="C29" s="60"/>
      <c r="D29" s="60"/>
      <c r="E29" s="60"/>
    </row>
    <row r="30" spans="1:7" ht="32.25" customHeight="1" x14ac:dyDescent="0.25">
      <c r="A30" s="47" t="s">
        <v>21</v>
      </c>
      <c r="B30" s="47"/>
      <c r="C30" s="47"/>
      <c r="D30" s="47"/>
      <c r="E30" s="47"/>
    </row>
    <row r="31" spans="1:7" x14ac:dyDescent="0.25">
      <c r="A31" s="47" t="s">
        <v>20</v>
      </c>
      <c r="B31" s="47"/>
      <c r="C31" s="47"/>
      <c r="D31" s="47"/>
      <c r="E31" s="47"/>
    </row>
    <row r="32" spans="1:7" ht="30" customHeight="1" x14ac:dyDescent="0.25">
      <c r="A32" s="47" t="s">
        <v>34</v>
      </c>
      <c r="B32" s="47"/>
      <c r="C32" s="47"/>
      <c r="D32" s="47"/>
      <c r="E32" s="47"/>
    </row>
    <row r="33" spans="1:5" x14ac:dyDescent="0.25">
      <c r="A33" s="47" t="s">
        <v>18</v>
      </c>
      <c r="B33" s="47"/>
      <c r="C33" s="47"/>
      <c r="D33" s="47"/>
      <c r="E33" s="47"/>
    </row>
    <row r="34" spans="1:5" x14ac:dyDescent="0.25">
      <c r="A34" s="48" t="s">
        <v>5</v>
      </c>
      <c r="B34" s="48"/>
      <c r="C34" s="48"/>
      <c r="D34" s="48"/>
      <c r="E34" s="48"/>
    </row>
    <row r="35" spans="1:5" x14ac:dyDescent="0.25">
      <c r="A35" s="47" t="s">
        <v>18</v>
      </c>
      <c r="B35" s="47"/>
      <c r="C35" s="47"/>
      <c r="D35" s="47"/>
      <c r="E35" s="47"/>
    </row>
    <row r="36" spans="1:5" x14ac:dyDescent="0.25">
      <c r="A36" s="49" t="s">
        <v>45</v>
      </c>
      <c r="B36" s="49"/>
      <c r="C36" s="49"/>
      <c r="D36" s="49"/>
      <c r="E36" s="5"/>
    </row>
    <row r="37" spans="1:5" x14ac:dyDescent="0.25">
      <c r="B37" s="44" t="s">
        <v>19</v>
      </c>
      <c r="C37" s="44"/>
      <c r="D37" s="44"/>
      <c r="E37" s="6" t="s">
        <v>6</v>
      </c>
    </row>
    <row r="38" spans="1:5" x14ac:dyDescent="0.25">
      <c r="A38" s="38"/>
      <c r="B38" s="38"/>
      <c r="C38" s="38"/>
      <c r="D38" s="38"/>
      <c r="E38" s="38"/>
    </row>
    <row r="39" spans="1:5" x14ac:dyDescent="0.25">
      <c r="A39" s="50" t="s">
        <v>33</v>
      </c>
      <c r="B39" s="50"/>
      <c r="C39" s="50"/>
      <c r="D39" s="50"/>
      <c r="E39" s="5"/>
    </row>
    <row r="40" spans="1:5" x14ac:dyDescent="0.25">
      <c r="B40" s="44" t="s">
        <v>19</v>
      </c>
      <c r="C40" s="44"/>
      <c r="D40" s="44"/>
      <c r="E40" s="6" t="s">
        <v>6</v>
      </c>
    </row>
    <row r="43" spans="1:5" x14ac:dyDescent="0.25">
      <c r="A43" s="16" t="s">
        <v>38</v>
      </c>
    </row>
    <row r="44" spans="1:5" x14ac:dyDescent="0.25">
      <c r="A44" s="14" t="s">
        <v>35</v>
      </c>
    </row>
    <row r="45" spans="1:5" x14ac:dyDescent="0.25">
      <c r="A45" s="2" t="s">
        <v>41</v>
      </c>
      <c r="B45" s="22">
        <f>'2кв'!B49</f>
        <v>32527.22800000001</v>
      </c>
    </row>
    <row r="46" spans="1:5" x14ac:dyDescent="0.25">
      <c r="A46" s="2" t="s">
        <v>65</v>
      </c>
      <c r="B46" s="18"/>
    </row>
    <row r="47" spans="1:5" x14ac:dyDescent="0.25">
      <c r="A47" s="2" t="s">
        <v>36</v>
      </c>
      <c r="B47" s="23">
        <v>22962.26</v>
      </c>
    </row>
    <row r="48" spans="1:5" ht="30" x14ac:dyDescent="0.25">
      <c r="A48" s="40" t="s">
        <v>66</v>
      </c>
      <c r="B48" s="23">
        <v>8872.31</v>
      </c>
    </row>
    <row r="49" spans="1:2" x14ac:dyDescent="0.25">
      <c r="A49" s="2" t="s">
        <v>46</v>
      </c>
      <c r="B49" s="23">
        <f>150*2</f>
        <v>300</v>
      </c>
    </row>
    <row r="50" spans="1:2" ht="30" x14ac:dyDescent="0.25">
      <c r="A50" s="37" t="s">
        <v>39</v>
      </c>
      <c r="B50" s="23">
        <f>E27</f>
        <v>21327.22</v>
      </c>
    </row>
    <row r="51" spans="1:2" x14ac:dyDescent="0.25">
      <c r="A51" s="15" t="s">
        <v>37</v>
      </c>
      <c r="B51" s="22">
        <f>B45+B47+B48+B49-B50</f>
        <v>43334.578000000009</v>
      </c>
    </row>
  </sheetData>
  <mergeCells count="29">
    <mergeCell ref="A35:E35"/>
    <mergeCell ref="A36:D36"/>
    <mergeCell ref="B37:D37"/>
    <mergeCell ref="A39:D39"/>
    <mergeCell ref="B40:D40"/>
    <mergeCell ref="A34:E34"/>
    <mergeCell ref="A15:E15"/>
    <mergeCell ref="A16:E16"/>
    <mergeCell ref="A17:E17"/>
    <mergeCell ref="A18:E18"/>
    <mergeCell ref="A19:E19"/>
    <mergeCell ref="A20:E20"/>
    <mergeCell ref="A29:E29"/>
    <mergeCell ref="A30:E30"/>
    <mergeCell ref="A31:E31"/>
    <mergeCell ref="A32:E32"/>
    <mergeCell ref="A33:E33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view="pageBreakPreview" topLeftCell="A34" zoomScaleSheetLayoutView="100" workbookViewId="0">
      <selection activeCell="A25" sqref="A25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55" t="s">
        <v>11</v>
      </c>
      <c r="B1" s="55"/>
      <c r="C1" s="55"/>
      <c r="D1" s="55"/>
      <c r="E1" s="55"/>
    </row>
    <row r="2" spans="1:5" ht="39.75" customHeight="1" x14ac:dyDescent="0.25">
      <c r="A2" s="56" t="s">
        <v>12</v>
      </c>
      <c r="B2" s="57"/>
      <c r="C2" s="57"/>
      <c r="D2" s="57"/>
      <c r="E2" s="57"/>
    </row>
    <row r="3" spans="1:5" x14ac:dyDescent="0.25">
      <c r="A3" s="58" t="s">
        <v>58</v>
      </c>
      <c r="B3" s="58"/>
      <c r="C3" s="58"/>
      <c r="D3" s="58"/>
      <c r="E3" s="58"/>
    </row>
    <row r="4" spans="1:5" s="1" customFormat="1" ht="15.75" x14ac:dyDescent="0.25">
      <c r="A4" s="21" t="s">
        <v>13</v>
      </c>
      <c r="B4" s="4"/>
      <c r="C4" s="4"/>
      <c r="D4" s="28"/>
      <c r="E4" s="27" t="s">
        <v>59</v>
      </c>
    </row>
    <row r="5" spans="1:5" x14ac:dyDescent="0.25">
      <c r="A5" s="43"/>
      <c r="B5" s="4"/>
      <c r="C5" s="4"/>
      <c r="D5" s="4"/>
      <c r="E5" s="4"/>
    </row>
    <row r="6" spans="1:5" x14ac:dyDescent="0.25">
      <c r="A6" s="47" t="s">
        <v>0</v>
      </c>
      <c r="B6" s="47"/>
      <c r="C6" s="47"/>
      <c r="D6" s="47"/>
      <c r="E6" s="47"/>
    </row>
    <row r="7" spans="1:5" x14ac:dyDescent="0.25">
      <c r="A7" s="59" t="s">
        <v>25</v>
      </c>
      <c r="B7" s="59"/>
      <c r="C7" s="59"/>
      <c r="D7" s="59"/>
      <c r="E7" s="59"/>
    </row>
    <row r="8" spans="1:5" x14ac:dyDescent="0.25">
      <c r="A8" s="51" t="s">
        <v>1</v>
      </c>
      <c r="B8" s="51"/>
      <c r="C8" s="51"/>
      <c r="D8" s="51"/>
      <c r="E8" s="51"/>
    </row>
    <row r="9" spans="1:5" x14ac:dyDescent="0.25">
      <c r="A9" s="47" t="s">
        <v>29</v>
      </c>
      <c r="B9" s="47"/>
      <c r="C9" s="47"/>
      <c r="D9" s="47"/>
      <c r="E9" s="47"/>
    </row>
    <row r="10" spans="1:5" ht="24.6" customHeight="1" x14ac:dyDescent="0.25">
      <c r="A10" s="52" t="s">
        <v>14</v>
      </c>
      <c r="B10" s="53"/>
      <c r="C10" s="53"/>
      <c r="D10" s="53"/>
      <c r="E10" s="53"/>
    </row>
    <row r="11" spans="1:5" ht="33" customHeight="1" x14ac:dyDescent="0.25">
      <c r="A11" s="47" t="s">
        <v>26</v>
      </c>
      <c r="B11" s="47"/>
      <c r="C11" s="47"/>
      <c r="D11" s="47"/>
      <c r="E11" s="47"/>
    </row>
    <row r="12" spans="1:5" x14ac:dyDescent="0.25">
      <c r="A12" s="51" t="s">
        <v>15</v>
      </c>
      <c r="B12" s="54"/>
      <c r="C12" s="54"/>
      <c r="D12" s="54"/>
      <c r="E12" s="54"/>
    </row>
    <row r="13" spans="1:5" ht="18" customHeight="1" x14ac:dyDescent="0.25">
      <c r="A13" s="47" t="s">
        <v>22</v>
      </c>
      <c r="B13" s="47"/>
      <c r="C13" s="47"/>
      <c r="D13" s="47"/>
      <c r="E13" s="47"/>
    </row>
    <row r="14" spans="1:5" ht="11.25" customHeight="1" x14ac:dyDescent="0.25">
      <c r="A14" s="51" t="s">
        <v>2</v>
      </c>
      <c r="B14" s="54"/>
      <c r="C14" s="54"/>
      <c r="D14" s="54"/>
      <c r="E14" s="54"/>
    </row>
    <row r="15" spans="1:5" x14ac:dyDescent="0.25">
      <c r="A15" s="47" t="s">
        <v>44</v>
      </c>
      <c r="B15" s="47"/>
      <c r="C15" s="47"/>
      <c r="D15" s="47"/>
      <c r="E15" s="47"/>
    </row>
    <row r="16" spans="1:5" ht="10.5" customHeight="1" x14ac:dyDescent="0.25">
      <c r="A16" s="51" t="s">
        <v>16</v>
      </c>
      <c r="B16" s="54"/>
      <c r="C16" s="54"/>
      <c r="D16" s="54"/>
      <c r="E16" s="54"/>
    </row>
    <row r="17" spans="1:7" ht="30.75" customHeight="1" x14ac:dyDescent="0.25">
      <c r="A17" s="47" t="s">
        <v>17</v>
      </c>
      <c r="B17" s="47"/>
      <c r="C17" s="47"/>
      <c r="D17" s="47"/>
      <c r="E17" s="47"/>
    </row>
    <row r="18" spans="1:7" ht="63.75" customHeight="1" x14ac:dyDescent="0.25">
      <c r="A18" s="47" t="s">
        <v>27</v>
      </c>
      <c r="B18" s="47"/>
      <c r="C18" s="47"/>
      <c r="D18" s="47"/>
      <c r="E18" s="47"/>
    </row>
    <row r="19" spans="1:7" ht="33.75" customHeight="1" x14ac:dyDescent="0.25">
      <c r="A19" s="45" t="s">
        <v>28</v>
      </c>
      <c r="B19" s="45"/>
      <c r="C19" s="45"/>
      <c r="D19" s="45"/>
      <c r="E19" s="45"/>
    </row>
    <row r="20" spans="1:7" x14ac:dyDescent="0.25">
      <c r="A20" s="45"/>
      <c r="B20" s="45"/>
      <c r="C20" s="45"/>
      <c r="D20" s="45"/>
      <c r="E20" s="45"/>
      <c r="F20" s="2">
        <v>308.7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9" t="s">
        <v>43</v>
      </c>
      <c r="B22" s="9" t="s">
        <v>42</v>
      </c>
      <c r="C22" s="3" t="s">
        <v>4</v>
      </c>
      <c r="D22" s="3">
        <v>16.920000000000002</v>
      </c>
      <c r="E22" s="8">
        <f>D22*F20*G20</f>
        <v>15669.612000000001</v>
      </c>
    </row>
    <row r="23" spans="1:7" ht="15.6" customHeight="1" x14ac:dyDescent="0.25">
      <c r="A23" s="7" t="s">
        <v>40</v>
      </c>
      <c r="B23" s="9" t="s">
        <v>23</v>
      </c>
      <c r="C23" s="3" t="s">
        <v>4</v>
      </c>
      <c r="D23" s="3">
        <v>4.68</v>
      </c>
      <c r="E23" s="8">
        <f>D23*F20*G20</f>
        <v>4334.1479999999992</v>
      </c>
    </row>
    <row r="24" spans="1:7" x14ac:dyDescent="0.25">
      <c r="A24" s="7" t="s">
        <v>30</v>
      </c>
      <c r="B24" s="9" t="s">
        <v>67</v>
      </c>
      <c r="C24" s="3" t="s">
        <v>32</v>
      </c>
      <c r="D24" s="3"/>
      <c r="E24" s="8">
        <v>287</v>
      </c>
    </row>
    <row r="25" spans="1:7" x14ac:dyDescent="0.25">
      <c r="A25" s="20" t="s">
        <v>93</v>
      </c>
      <c r="B25" s="9" t="s">
        <v>94</v>
      </c>
      <c r="C25" s="3" t="s">
        <v>32</v>
      </c>
      <c r="D25" s="3"/>
      <c r="E25" s="8">
        <v>88101.61</v>
      </c>
    </row>
    <row r="26" spans="1:7" x14ac:dyDescent="0.25">
      <c r="A26" s="20"/>
      <c r="B26" s="9"/>
      <c r="C26" s="3"/>
      <c r="D26" s="3"/>
      <c r="E26" s="8"/>
    </row>
    <row r="27" spans="1:7" s="14" customFormat="1" ht="14.25" x14ac:dyDescent="0.2">
      <c r="A27" s="10" t="s">
        <v>24</v>
      </c>
      <c r="B27" s="11"/>
      <c r="C27" s="12"/>
      <c r="D27" s="12"/>
      <c r="E27" s="13">
        <f>SUM(E22:E26)</f>
        <v>108392.37</v>
      </c>
    </row>
    <row r="29" spans="1:7" ht="29.25" customHeight="1" x14ac:dyDescent="0.25">
      <c r="A29" s="60" t="s">
        <v>95</v>
      </c>
      <c r="B29" s="60"/>
      <c r="C29" s="60"/>
      <c r="D29" s="60"/>
      <c r="E29" s="60"/>
    </row>
    <row r="30" spans="1:7" ht="32.25" customHeight="1" x14ac:dyDescent="0.25">
      <c r="A30" s="47" t="s">
        <v>21</v>
      </c>
      <c r="B30" s="47"/>
      <c r="C30" s="47"/>
      <c r="D30" s="47"/>
      <c r="E30" s="47"/>
    </row>
    <row r="31" spans="1:7" x14ac:dyDescent="0.25">
      <c r="A31" s="47" t="s">
        <v>20</v>
      </c>
      <c r="B31" s="47"/>
      <c r="C31" s="47"/>
      <c r="D31" s="47"/>
      <c r="E31" s="47"/>
    </row>
    <row r="32" spans="1:7" ht="30" customHeight="1" x14ac:dyDescent="0.25">
      <c r="A32" s="47" t="s">
        <v>34</v>
      </c>
      <c r="B32" s="47"/>
      <c r="C32" s="47"/>
      <c r="D32" s="47"/>
      <c r="E32" s="47"/>
    </row>
    <row r="33" spans="1:5" x14ac:dyDescent="0.25">
      <c r="A33" s="47" t="s">
        <v>18</v>
      </c>
      <c r="B33" s="47"/>
      <c r="C33" s="47"/>
      <c r="D33" s="47"/>
      <c r="E33" s="47"/>
    </row>
    <row r="34" spans="1:5" x14ac:dyDescent="0.25">
      <c r="A34" s="48" t="s">
        <v>5</v>
      </c>
      <c r="B34" s="48"/>
      <c r="C34" s="48"/>
      <c r="D34" s="48"/>
      <c r="E34" s="48"/>
    </row>
    <row r="35" spans="1:5" x14ac:dyDescent="0.25">
      <c r="A35" s="47" t="s">
        <v>18</v>
      </c>
      <c r="B35" s="47"/>
      <c r="C35" s="47"/>
      <c r="D35" s="47"/>
      <c r="E35" s="47"/>
    </row>
    <row r="36" spans="1:5" x14ac:dyDescent="0.25">
      <c r="A36" s="49" t="s">
        <v>45</v>
      </c>
      <c r="B36" s="49"/>
      <c r="C36" s="49"/>
      <c r="D36" s="49"/>
      <c r="E36" s="5"/>
    </row>
    <row r="37" spans="1:5" x14ac:dyDescent="0.25">
      <c r="B37" s="44" t="s">
        <v>19</v>
      </c>
      <c r="C37" s="44"/>
      <c r="D37" s="44"/>
      <c r="E37" s="6" t="s">
        <v>6</v>
      </c>
    </row>
    <row r="38" spans="1:5" x14ac:dyDescent="0.25">
      <c r="A38" s="42"/>
      <c r="B38" s="42"/>
      <c r="C38" s="42"/>
      <c r="D38" s="42"/>
      <c r="E38" s="42"/>
    </row>
    <row r="39" spans="1:5" x14ac:dyDescent="0.25">
      <c r="A39" s="50" t="s">
        <v>33</v>
      </c>
      <c r="B39" s="50"/>
      <c r="C39" s="50"/>
      <c r="D39" s="50"/>
      <c r="E39" s="5"/>
    </row>
    <row r="40" spans="1:5" x14ac:dyDescent="0.25">
      <c r="B40" s="44" t="s">
        <v>19</v>
      </c>
      <c r="C40" s="44"/>
      <c r="D40" s="44"/>
      <c r="E40" s="6" t="s">
        <v>6</v>
      </c>
    </row>
    <row r="43" spans="1:5" x14ac:dyDescent="0.25">
      <c r="A43" s="16" t="s">
        <v>38</v>
      </c>
    </row>
    <row r="44" spans="1:5" x14ac:dyDescent="0.25">
      <c r="A44" s="14" t="s">
        <v>35</v>
      </c>
    </row>
    <row r="45" spans="1:5" x14ac:dyDescent="0.25">
      <c r="A45" s="2" t="s">
        <v>41</v>
      </c>
      <c r="B45" s="90">
        <f>'3кв'!B51</f>
        <v>43334.578000000009</v>
      </c>
    </row>
    <row r="46" spans="1:5" x14ac:dyDescent="0.25">
      <c r="A46" s="2" t="s">
        <v>65</v>
      </c>
      <c r="B46" s="18"/>
    </row>
    <row r="47" spans="1:5" x14ac:dyDescent="0.25">
      <c r="A47" s="2" t="s">
        <v>36</v>
      </c>
      <c r="B47" s="23">
        <v>22893.15</v>
      </c>
    </row>
    <row r="48" spans="1:5" ht="30" x14ac:dyDescent="0.25">
      <c r="A48" s="41" t="s">
        <v>66</v>
      </c>
      <c r="B48" s="23">
        <v>8873.2800000000007</v>
      </c>
    </row>
    <row r="49" spans="1:2" x14ac:dyDescent="0.25">
      <c r="B49" s="23"/>
    </row>
    <row r="50" spans="1:2" ht="30" x14ac:dyDescent="0.25">
      <c r="A50" s="41" t="s">
        <v>39</v>
      </c>
      <c r="B50" s="23">
        <f>E27</f>
        <v>108392.37</v>
      </c>
    </row>
    <row r="51" spans="1:2" x14ac:dyDescent="0.25">
      <c r="A51" s="15" t="s">
        <v>37</v>
      </c>
      <c r="B51" s="90">
        <f>B45+B47+B48+B49-B50</f>
        <v>-33291.361999999994</v>
      </c>
    </row>
  </sheetData>
  <mergeCells count="29">
    <mergeCell ref="A35:E35"/>
    <mergeCell ref="A36:D36"/>
    <mergeCell ref="B37:D37"/>
    <mergeCell ref="A39:D39"/>
    <mergeCell ref="B40:D40"/>
    <mergeCell ref="A29:E29"/>
    <mergeCell ref="A30:E30"/>
    <mergeCell ref="A31:E31"/>
    <mergeCell ref="A32:E32"/>
    <mergeCell ref="A33:E33"/>
    <mergeCell ref="A34:E34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abSelected="1" view="pageBreakPreview" topLeftCell="A7" zoomScaleSheetLayoutView="100" workbookViewId="0">
      <selection activeCell="A21" sqref="A21:XFD22"/>
    </sheetView>
  </sheetViews>
  <sheetFormatPr defaultRowHeight="15.75" x14ac:dyDescent="0.25"/>
  <cols>
    <col min="1" max="1" width="10.5703125" style="63" customWidth="1"/>
    <col min="2" max="2" width="69.5703125" style="63" customWidth="1"/>
    <col min="3" max="3" width="15.28515625" style="63" customWidth="1"/>
    <col min="4" max="4" width="11.85546875" style="63" customWidth="1"/>
    <col min="5" max="5" width="14.7109375" style="63" customWidth="1"/>
    <col min="6" max="6" width="12.42578125" style="63" customWidth="1"/>
    <col min="7" max="7" width="12" style="63" customWidth="1"/>
    <col min="8" max="8" width="13.5703125" style="63" customWidth="1"/>
    <col min="9" max="16384" width="9.140625" style="63"/>
  </cols>
  <sheetData>
    <row r="1" spans="1:5" x14ac:dyDescent="0.25">
      <c r="A1" s="61" t="s">
        <v>68</v>
      </c>
      <c r="B1" s="61"/>
      <c r="C1" s="61"/>
      <c r="D1" s="62"/>
    </row>
    <row r="2" spans="1:5" x14ac:dyDescent="0.25">
      <c r="A2" s="64" t="s">
        <v>69</v>
      </c>
      <c r="B2" s="64"/>
      <c r="C2" s="64"/>
      <c r="D2" s="65"/>
    </row>
    <row r="3" spans="1:5" x14ac:dyDescent="0.25">
      <c r="A3" s="64" t="s">
        <v>70</v>
      </c>
      <c r="B3" s="64"/>
      <c r="C3" s="64"/>
      <c r="D3" s="65"/>
    </row>
    <row r="4" spans="1:5" x14ac:dyDescent="0.25">
      <c r="A4" s="61" t="s">
        <v>96</v>
      </c>
      <c r="B4" s="61"/>
      <c r="C4" s="61"/>
      <c r="D4" s="62"/>
    </row>
    <row r="5" spans="1:5" x14ac:dyDescent="0.25">
      <c r="A5" s="66"/>
      <c r="B5" s="66"/>
      <c r="C5" s="66"/>
      <c r="D5" s="1"/>
    </row>
    <row r="6" spans="1:5" x14ac:dyDescent="0.25">
      <c r="A6" s="65"/>
      <c r="B6" s="67" t="s">
        <v>71</v>
      </c>
      <c r="C6" s="68">
        <f>'1кв'!B45</f>
        <v>26993.31</v>
      </c>
      <c r="D6" s="69"/>
    </row>
    <row r="7" spans="1:5" x14ac:dyDescent="0.25">
      <c r="A7" s="70" t="s">
        <v>72</v>
      </c>
      <c r="B7" s="67" t="s">
        <v>98</v>
      </c>
      <c r="C7" s="68"/>
      <c r="D7" s="69"/>
    </row>
    <row r="8" spans="1:5" x14ac:dyDescent="0.25">
      <c r="B8" s="71" t="s">
        <v>73</v>
      </c>
      <c r="C8" s="72">
        <f>'1кв'!B47+'2кв'!B46+'3кв'!B47+'4кв'!B47</f>
        <v>87122.200000000012</v>
      </c>
      <c r="D8" s="73"/>
    </row>
    <row r="9" spans="1:5" x14ac:dyDescent="0.25">
      <c r="B9" s="71" t="s">
        <v>97</v>
      </c>
      <c r="C9" s="72">
        <f>'3кв'!B48+'4кв'!B48</f>
        <v>17745.59</v>
      </c>
      <c r="D9" s="73"/>
    </row>
    <row r="10" spans="1:5" x14ac:dyDescent="0.25">
      <c r="B10" s="71" t="s">
        <v>74</v>
      </c>
      <c r="C10" s="72">
        <f>'1кв'!B48+'2кв'!B47+'3кв'!B49</f>
        <v>1200</v>
      </c>
      <c r="D10" s="73"/>
    </row>
    <row r="11" spans="1:5" x14ac:dyDescent="0.25">
      <c r="A11" s="74"/>
      <c r="B11" s="71" t="s">
        <v>75</v>
      </c>
      <c r="C11" s="75">
        <f>SUM(C8:C10)</f>
        <v>106067.79000000001</v>
      </c>
      <c r="D11" s="69"/>
    </row>
    <row r="12" spans="1:5" x14ac:dyDescent="0.25">
      <c r="A12" s="1"/>
      <c r="B12" s="76"/>
      <c r="C12" s="76"/>
      <c r="D12" s="77"/>
    </row>
    <row r="13" spans="1:5" x14ac:dyDescent="0.25">
      <c r="A13" s="78" t="s">
        <v>76</v>
      </c>
      <c r="B13" s="79" t="s">
        <v>77</v>
      </c>
      <c r="C13" s="72">
        <f>'1кв'!E22+'2кв'!E22+'3кв'!E22+'4кв'!E22</f>
        <v>59863.103999999999</v>
      </c>
      <c r="D13" s="77"/>
    </row>
    <row r="14" spans="1:5" x14ac:dyDescent="0.25">
      <c r="A14" s="78"/>
      <c r="B14" s="80" t="s">
        <v>40</v>
      </c>
      <c r="C14" s="72">
        <f>'1кв'!E23+'2кв'!E23+'3кв'!E23+'4кв'!E23</f>
        <v>16743.887999999999</v>
      </c>
      <c r="D14" s="77"/>
    </row>
    <row r="15" spans="1:5" x14ac:dyDescent="0.25">
      <c r="A15" s="1"/>
      <c r="B15" s="80" t="s">
        <v>30</v>
      </c>
      <c r="C15" s="72">
        <f>'1кв'!E24+'2кв'!E24+'3кв'!E24+'4кв'!E24</f>
        <v>465.5</v>
      </c>
      <c r="D15" s="77"/>
      <c r="E15" s="81"/>
    </row>
    <row r="16" spans="1:5" x14ac:dyDescent="0.25">
      <c r="A16" s="78"/>
      <c r="B16" s="82" t="s">
        <v>78</v>
      </c>
      <c r="C16" s="72">
        <f>'3кв'!E25</f>
        <v>1144.96</v>
      </c>
      <c r="D16" s="77"/>
    </row>
    <row r="17" spans="1:5" x14ac:dyDescent="0.25">
      <c r="A17" s="78"/>
      <c r="B17" s="83" t="s">
        <v>79</v>
      </c>
      <c r="C17" s="72">
        <f>SUM(C18:C21)</f>
        <v>88135.01</v>
      </c>
      <c r="D17" s="77"/>
    </row>
    <row r="18" spans="1:5" x14ac:dyDescent="0.25">
      <c r="A18" s="78"/>
      <c r="B18" s="83" t="s">
        <v>80</v>
      </c>
      <c r="C18" s="72">
        <v>0</v>
      </c>
      <c r="D18" s="77"/>
    </row>
    <row r="19" spans="1:5" ht="31.5" x14ac:dyDescent="0.25">
      <c r="A19" s="78"/>
      <c r="B19" s="83" t="s">
        <v>81</v>
      </c>
      <c r="C19" s="72">
        <f>'1кв'!E25</f>
        <v>33.4</v>
      </c>
      <c r="D19" s="77"/>
    </row>
    <row r="20" spans="1:5" x14ac:dyDescent="0.25">
      <c r="A20" s="78"/>
      <c r="B20" s="83" t="s">
        <v>99</v>
      </c>
      <c r="C20" s="72">
        <f>'4кв'!E25</f>
        <v>88101.61</v>
      </c>
      <c r="D20" s="77"/>
    </row>
    <row r="21" spans="1:5" x14ac:dyDescent="0.25">
      <c r="A21" s="78"/>
      <c r="B21" s="83"/>
      <c r="C21" s="72"/>
      <c r="D21" s="77"/>
    </row>
    <row r="22" spans="1:5" x14ac:dyDescent="0.25">
      <c r="A22" s="1"/>
      <c r="B22" s="84" t="s">
        <v>82</v>
      </c>
      <c r="C22" s="75">
        <f>SUM(C13:C17)</f>
        <v>166352.462</v>
      </c>
      <c r="D22" s="77"/>
      <c r="E22" s="81"/>
    </row>
    <row r="23" spans="1:5" x14ac:dyDescent="0.25">
      <c r="A23" s="1"/>
      <c r="B23" s="84" t="s">
        <v>83</v>
      </c>
      <c r="C23" s="75">
        <f>C6+C11-C22</f>
        <v>-33291.361999999994</v>
      </c>
      <c r="D23" s="77"/>
    </row>
    <row r="24" spans="1:5" x14ac:dyDescent="0.25">
      <c r="A24" s="1"/>
      <c r="B24" s="70"/>
      <c r="C24" s="70"/>
      <c r="D24" s="77"/>
    </row>
    <row r="25" spans="1:5" x14ac:dyDescent="0.25">
      <c r="A25" s="1"/>
      <c r="B25" s="85" t="s">
        <v>84</v>
      </c>
      <c r="C25" s="85"/>
      <c r="D25" s="77"/>
    </row>
    <row r="26" spans="1:5" x14ac:dyDescent="0.25">
      <c r="A26" s="1"/>
      <c r="B26" s="85" t="s">
        <v>85</v>
      </c>
      <c r="C26" s="86">
        <v>6995.25</v>
      </c>
      <c r="D26" s="77"/>
    </row>
    <row r="27" spans="1:5" x14ac:dyDescent="0.25">
      <c r="A27" s="1"/>
      <c r="B27" s="87" t="s">
        <v>86</v>
      </c>
      <c r="C27" s="88">
        <v>10588.92</v>
      </c>
      <c r="D27" s="77"/>
    </row>
    <row r="28" spans="1:5" x14ac:dyDescent="0.25">
      <c r="A28" s="1"/>
      <c r="B28" s="85" t="s">
        <v>87</v>
      </c>
      <c r="C28" s="89">
        <f>C27-C26</f>
        <v>3593.67</v>
      </c>
      <c r="D28" s="77"/>
    </row>
    <row r="29" spans="1:5" x14ac:dyDescent="0.25">
      <c r="A29" s="1"/>
      <c r="B29" s="70"/>
      <c r="C29" s="70"/>
      <c r="D29" s="77"/>
    </row>
    <row r="30" spans="1:5" x14ac:dyDescent="0.25">
      <c r="A30" s="1"/>
      <c r="B30" s="70"/>
      <c r="C30" s="70"/>
      <c r="D30" s="77"/>
    </row>
    <row r="31" spans="1:5" x14ac:dyDescent="0.25">
      <c r="A31" s="1"/>
      <c r="B31" s="70"/>
      <c r="C31" s="70"/>
      <c r="D31" s="77"/>
    </row>
    <row r="32" spans="1:5" x14ac:dyDescent="0.25">
      <c r="A32" s="1"/>
      <c r="B32" s="70"/>
      <c r="C32" s="70"/>
      <c r="D32" s="77"/>
    </row>
    <row r="33" spans="1:4" x14ac:dyDescent="0.25">
      <c r="A33" s="1" t="s">
        <v>88</v>
      </c>
      <c r="B33" s="70" t="s">
        <v>89</v>
      </c>
      <c r="C33" s="70"/>
      <c r="D33" s="77"/>
    </row>
    <row r="34" spans="1:4" x14ac:dyDescent="0.25">
      <c r="A34" s="1"/>
      <c r="B34" s="70" t="s">
        <v>90</v>
      </c>
      <c r="C34" s="70"/>
      <c r="D34" s="77"/>
    </row>
    <row r="35" spans="1:4" x14ac:dyDescent="0.25">
      <c r="A35" s="1"/>
      <c r="B35" s="70" t="s">
        <v>91</v>
      </c>
      <c r="C35" s="70"/>
      <c r="D35" s="77"/>
    </row>
    <row r="36" spans="1:4" x14ac:dyDescent="0.25">
      <c r="A36" s="1"/>
      <c r="B36" s="70"/>
      <c r="C36" s="70"/>
      <c r="D36" s="77"/>
    </row>
    <row r="37" spans="1:4" x14ac:dyDescent="0.25">
      <c r="A37" s="1"/>
      <c r="B37" s="70"/>
      <c r="C37" s="70"/>
      <c r="D37" s="77"/>
    </row>
    <row r="38" spans="1:4" x14ac:dyDescent="0.25">
      <c r="A38" s="1"/>
      <c r="B38" s="70" t="s">
        <v>92</v>
      </c>
      <c r="C38" s="70"/>
      <c r="D38" s="77"/>
    </row>
    <row r="39" spans="1:4" x14ac:dyDescent="0.25">
      <c r="A39" s="1"/>
      <c r="B39" s="70"/>
      <c r="C39" s="70"/>
      <c r="D39" s="77"/>
    </row>
    <row r="40" spans="1:4" x14ac:dyDescent="0.25">
      <c r="A40" s="1"/>
      <c r="B40" s="70"/>
      <c r="C40" s="70"/>
      <c r="D40" s="77"/>
    </row>
    <row r="41" spans="1:4" x14ac:dyDescent="0.25">
      <c r="A41" s="1"/>
      <c r="B41" s="70"/>
      <c r="C41" s="70"/>
      <c r="D41" s="77"/>
    </row>
    <row r="42" spans="1:4" x14ac:dyDescent="0.25">
      <c r="A42" s="1"/>
      <c r="B42" s="70"/>
      <c r="C42" s="70"/>
      <c r="D42" s="77"/>
    </row>
  </sheetData>
  <mergeCells count="6">
    <mergeCell ref="A1:C1"/>
    <mergeCell ref="A2:C2"/>
    <mergeCell ref="A3:C3"/>
    <mergeCell ref="A4:C4"/>
    <mergeCell ref="A5:C5"/>
    <mergeCell ref="B12:C12"/>
  </mergeCells>
  <printOptions horizontalCentered="1"/>
  <pageMargins left="0.31496062992125984" right="0.31496062992125984" top="0.9842519685039370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2025-02-27T13:11:23Z</dcterms:modified>
</cp:coreProperties>
</file>